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onforchildren365-my.sharepoint.com/personal/jbarlup_actionforchildren_org/Documents/Desktop/"/>
    </mc:Choice>
  </mc:AlternateContent>
  <xr:revisionPtr revIDLastSave="0" documentId="8_{E0AEDA2F-1D2E-4FD5-93FF-1E713FA28088}" xr6:coauthVersionLast="36" xr6:coauthVersionMax="36" xr10:uidLastSave="{00000000-0000-0000-0000-000000000000}"/>
  <bookViews>
    <workbookView xWindow="0" yWindow="0" windowWidth="23040" windowHeight="9060" activeTab="3" xr2:uid="{EB7B822E-3340-4F02-8CCB-C3AF6C650350}"/>
  </bookViews>
  <sheets>
    <sheet name="Child Tuition Data" sheetId="1" r:id="rId1"/>
    <sheet name="Monthly Enrollment Forecast" sheetId="2" r:id="rId2"/>
    <sheet name="Profit &amp; Loss" sheetId="4" r:id="rId3"/>
    <sheet name="Time-Space Percentag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D18" i="2"/>
  <c r="D7" i="2"/>
  <c r="D8" i="2"/>
  <c r="D9" i="2"/>
  <c r="D10" i="2"/>
  <c r="D11" i="2"/>
  <c r="D12" i="2"/>
  <c r="D13" i="2"/>
  <c r="D14" i="2"/>
  <c r="D15" i="2"/>
  <c r="D16" i="2"/>
  <c r="D17" i="2"/>
  <c r="D6" i="2"/>
  <c r="C7" i="2"/>
  <c r="C8" i="2"/>
  <c r="C9" i="2"/>
  <c r="C10" i="2"/>
  <c r="C11" i="2"/>
  <c r="C12" i="2"/>
  <c r="C13" i="2"/>
  <c r="C14" i="2"/>
  <c r="C15" i="2"/>
  <c r="C16" i="2"/>
  <c r="C17" i="2"/>
  <c r="C6" i="2"/>
  <c r="D20" i="4" l="1"/>
  <c r="D18" i="4"/>
  <c r="D12" i="4"/>
  <c r="D24" i="4"/>
  <c r="D22" i="4"/>
  <c r="D19" i="4"/>
  <c r="D16" i="4"/>
  <c r="D26" i="4"/>
  <c r="D27" i="4"/>
  <c r="D17" i="4"/>
  <c r="D28" i="4"/>
  <c r="D30" i="4"/>
  <c r="D21" i="4"/>
  <c r="D23" i="4"/>
  <c r="D31" i="4"/>
  <c r="D11" i="4"/>
  <c r="D5" i="4"/>
  <c r="D6" i="4"/>
  <c r="D3" i="4"/>
  <c r="C45" i="4"/>
  <c r="C34" i="4" s="1"/>
  <c r="D34" i="4" s="1"/>
  <c r="B17" i="5"/>
  <c r="B15" i="5"/>
  <c r="B8" i="5"/>
  <c r="B10" i="5" s="1"/>
  <c r="B9" i="5"/>
  <c r="E6" i="1"/>
  <c r="E7" i="1"/>
  <c r="E8" i="1"/>
  <c r="E9" i="1"/>
  <c r="E10" i="1"/>
  <c r="E5" i="1"/>
  <c r="C37" i="4" l="1"/>
  <c r="C36" i="4"/>
  <c r="C35" i="4"/>
  <c r="D35" i="4" s="1"/>
  <c r="C33" i="4"/>
  <c r="C38" i="4"/>
  <c r="C32" i="4"/>
  <c r="C11" i="1" l="1"/>
  <c r="E12" i="1" l="1"/>
  <c r="D13" i="4" l="1"/>
  <c r="C13" i="4"/>
  <c r="D4" i="4"/>
  <c r="D7" i="4" s="1"/>
  <c r="C7" i="4" l="1"/>
  <c r="C25" i="4"/>
  <c r="D25" i="4" l="1"/>
  <c r="C39" i="4"/>
  <c r="C41" i="4" s="1"/>
  <c r="C43" i="4" s="1"/>
  <c r="D39" i="4" l="1"/>
  <c r="D41" i="4" s="1"/>
  <c r="D43" i="4" s="1"/>
</calcChain>
</file>

<file path=xl/sharedStrings.xml><?xml version="1.0" encoding="utf-8"?>
<sst xmlns="http://schemas.openxmlformats.org/spreadsheetml/2006/main" count="93" uniqueCount="88">
  <si>
    <t>Weekly Fees</t>
  </si>
  <si>
    <t>Child Names</t>
  </si>
  <si>
    <t>Total Children</t>
  </si>
  <si>
    <t>Average Monthly Revenue/Child</t>
  </si>
  <si>
    <t>Enter Data in Yellow Cells:</t>
  </si>
  <si>
    <t>Monthly 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</si>
  <si>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</si>
  <si>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</si>
  <si>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</si>
  <si>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</si>
  <si>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</si>
  <si>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</si>
  <si>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</si>
  <si>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</si>
  <si>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</si>
  <si>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</si>
  <si>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</si>
  <si>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</si>
  <si>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</si>
  <si>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</t>
  </si>
  <si>
    <t xml:space="preserve">  Contributions and Grants</t>
  </si>
  <si>
    <t xml:space="preserve">  Tuition</t>
  </si>
  <si>
    <t xml:space="preserve">  Fees</t>
  </si>
  <si>
    <t xml:space="preserve">  Food Program Income</t>
  </si>
  <si>
    <t xml:space="preserve">     Total Income</t>
  </si>
  <si>
    <t xml:space="preserve">    Equipment Lease &amp; Maintenance</t>
  </si>
  <si>
    <t xml:space="preserve">    Office Supplies</t>
  </si>
  <si>
    <t xml:space="preserve">    Advertising</t>
  </si>
  <si>
    <t xml:space="preserve">    Bad Debt</t>
  </si>
  <si>
    <t xml:space="preserve">    Dues &amp; Memberships</t>
  </si>
  <si>
    <t xml:space="preserve">    Taxes, Licenses &amp; Permits</t>
  </si>
  <si>
    <t>Total Expenses</t>
  </si>
  <si>
    <t>Child 1</t>
  </si>
  <si>
    <t>Child 2</t>
  </si>
  <si>
    <t>Child 3</t>
  </si>
  <si>
    <t>Child 4</t>
  </si>
  <si>
    <t>Child 5</t>
  </si>
  <si>
    <t>Child 6</t>
  </si>
  <si>
    <t>Bad Debt Write-Offs as % of Tuition Revenue:</t>
  </si>
  <si>
    <t>Child Tuition Data</t>
  </si>
  <si>
    <t xml:space="preserve">    Rent/Mortgage*</t>
  </si>
  <si>
    <t>*Calculated based upon Time-Space Percentages</t>
  </si>
  <si>
    <t xml:space="preserve">    Maintenance &amp; Repair*</t>
  </si>
  <si>
    <t xml:space="preserve">    Utilities*</t>
  </si>
  <si>
    <t xml:space="preserve">    Educational Supplies</t>
  </si>
  <si>
    <t xml:space="preserve">    Food</t>
  </si>
  <si>
    <t>Weeks Open/Yr</t>
  </si>
  <si>
    <t>Avg Monthly Fees</t>
  </si>
  <si>
    <t xml:space="preserve">    Cleaning Supplies*</t>
  </si>
  <si>
    <t xml:space="preserve">    Homeowner's Insurance*</t>
  </si>
  <si>
    <t xml:space="preserve">    Business Liability Insurance</t>
  </si>
  <si>
    <t xml:space="preserve">    Professional Development</t>
  </si>
  <si>
    <t xml:space="preserve">    Travel/Meals</t>
  </si>
  <si>
    <t xml:space="preserve">    Property Tax*</t>
  </si>
  <si>
    <t xml:space="preserve">    Depreciation</t>
  </si>
  <si>
    <t xml:space="preserve">    Retirement Conributions</t>
  </si>
  <si>
    <t xml:space="preserve">    Phone*</t>
  </si>
  <si>
    <t xml:space="preserve">    Other Business Expenses</t>
  </si>
  <si>
    <t>Profit/Loss</t>
  </si>
  <si>
    <t>Time-Space Percentage Calculation</t>
  </si>
  <si>
    <t>Time Percent</t>
  </si>
  <si>
    <t xml:space="preserve">   Hrs/Day Caring for Children</t>
  </si>
  <si>
    <t xml:space="preserve">   Days Per Week</t>
  </si>
  <si>
    <t xml:space="preserve">   Weeks Open/Yr</t>
  </si>
  <si>
    <t xml:space="preserve">   Total Business Hrs Per Year</t>
  </si>
  <si>
    <t xml:space="preserve">   Total Available Hrs Per Year</t>
  </si>
  <si>
    <t>Space Percent</t>
  </si>
  <si>
    <t xml:space="preserve">   Square Feet Used Regularly for Business</t>
  </si>
  <si>
    <t xml:space="preserve">   Total Square Feet of Home</t>
  </si>
  <si>
    <t>Time-Space Percentage</t>
  </si>
  <si>
    <t>Total Household Expense</t>
  </si>
  <si>
    <t>Total Tuition</t>
  </si>
  <si>
    <t>After Hrs Working on Business per Day (Cleaning/Paperwork/Food &amp; Activities Prep)</t>
  </si>
  <si>
    <t>Expenses (Per IRS Schedule C)</t>
  </si>
  <si>
    <t>Schedule C Business Income</t>
  </si>
  <si>
    <t>Cash Business Profit</t>
  </si>
  <si>
    <t xml:space="preserve">  COST OF GOOD SOLD</t>
  </si>
  <si>
    <t xml:space="preserve">  TOTAL COST OF GOODS SOLD</t>
  </si>
  <si>
    <t xml:space="preserve">  OTHER EXPENSES</t>
  </si>
  <si>
    <t xml:space="preserve">    Car and Truck Expenses</t>
  </si>
  <si>
    <t xml:space="preserve">    Contract Labor</t>
  </si>
  <si>
    <t xml:space="preserve">    Interest Expense</t>
  </si>
  <si>
    <t xml:space="preserve">    Legal &amp; Accounting Services</t>
  </si>
  <si>
    <t xml:space="preserve">  TOTAL OTHER EXPENSES</t>
  </si>
  <si>
    <t>Child Tuition Data:</t>
  </si>
  <si>
    <t>Month</t>
  </si>
  <si>
    <t>Children</t>
  </si>
  <si>
    <t>Avg Tuition/Month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</si>
</sst>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/>
    </xf>
    <xf numFmtId="0" fontId="0" fillId="0" borderId="6" xfId="0" applyBorder="1"/>
    <xf numFmtId="0" fontId="0" fillId="4" borderId="12" xfId="0" applyFill="1" applyBorder="1"/>
    <xf numFmtId="44" fontId="0" fillId="4" borderId="1" xfId="2" applyFont="1" applyFill="1" applyBorder="1" applyAlignment="1">
      <alignment horizontal="center"/>
    </xf>
    <xf numFmtId="44" fontId="0" fillId="0" borderId="0" xfId="2" applyFont="1"/>
    <xf numFmtId="0" fontId="2" fillId="0" borderId="5" xfId="0" applyFont="1" applyBorder="1"/>
    <xf numFmtId="44" fontId="2" fillId="0" borderId="9" xfId="2" applyFont="1" applyBorder="1"/>
    <xf numFmtId="0" fontId="2" fillId="6" borderId="16" xfId="0" applyFont="1" applyFill="1" applyBorder="1"/>
    <xf numFmtId="0" fontId="7" fillId="0" borderId="0" xfId="0" applyFont="1"/>
    <xf numFmtId="0" fontId="8" fillId="0" borderId="0" xfId="0" applyFont="1"/>
    <xf numFmtId="44" fontId="2" fillId="0" borderId="19" xfId="0" applyNumberFormat="1" applyFont="1" applyBorder="1"/>
    <xf numFmtId="9" fontId="2" fillId="4" borderId="21" xfId="3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21" xfId="0" applyNumberFormat="1" applyFont="1" applyBorder="1"/>
    <xf numFmtId="44" fontId="0" fillId="0" borderId="19" xfId="2" applyFont="1" applyBorder="1"/>
    <xf numFmtId="0" fontId="2" fillId="3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left"/>
    </xf>
    <xf numFmtId="164" fontId="0" fillId="4" borderId="2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5" borderId="13" xfId="0" applyFont="1" applyFill="1" applyBorder="1"/>
    <xf numFmtId="0" fontId="0" fillId="5" borderId="14" xfId="0" applyFill="1" applyBorder="1"/>
    <xf numFmtId="3" fontId="2" fillId="0" borderId="6" xfId="0" applyNumberFormat="1" applyFont="1" applyBorder="1" applyAlignment="1">
      <alignment horizontal="center"/>
    </xf>
    <xf numFmtId="0" fontId="2" fillId="5" borderId="7" xfId="0" applyFont="1" applyFill="1" applyBorder="1"/>
    <xf numFmtId="9" fontId="2" fillId="5" borderId="9" xfId="3" applyFont="1" applyFill="1" applyBorder="1" applyAlignment="1">
      <alignment horizontal="center"/>
    </xf>
    <xf numFmtId="0" fontId="2" fillId="6" borderId="13" xfId="0" applyFont="1" applyFill="1" applyBorder="1"/>
    <xf numFmtId="0" fontId="0" fillId="6" borderId="14" xfId="0" applyFill="1" applyBorder="1"/>
    <xf numFmtId="0" fontId="2" fillId="6" borderId="7" xfId="0" applyFont="1" applyFill="1" applyBorder="1"/>
    <xf numFmtId="9" fontId="2" fillId="6" borderId="9" xfId="3" applyFont="1" applyFill="1" applyBorder="1" applyAlignment="1">
      <alignment horizontal="center"/>
    </xf>
    <xf numFmtId="0" fontId="2" fillId="7" borderId="10" xfId="0" applyFont="1" applyFill="1" applyBorder="1"/>
    <xf numFmtId="9" fontId="2" fillId="7" borderId="12" xfId="3" applyFont="1" applyFill="1" applyBorder="1" applyAlignment="1">
      <alignment horizontal="center"/>
    </xf>
    <xf numFmtId="0" fontId="2" fillId="6" borderId="15" xfId="0" applyFont="1" applyFill="1" applyBorder="1"/>
    <xf numFmtId="0" fontId="2" fillId="6" borderId="22" xfId="0" applyFont="1" applyFill="1" applyBorder="1"/>
    <xf numFmtId="9" fontId="2" fillId="6" borderId="21" xfId="0" applyNumberFormat="1" applyFont="1" applyFill="1" applyBorder="1"/>
    <xf numFmtId="0" fontId="0" fillId="0" borderId="2" xfId="0" applyBorder="1"/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2" fillId="6" borderId="19" xfId="0" applyFont="1" applyFill="1" applyBorder="1"/>
    <xf numFmtId="0" fontId="2" fillId="6" borderId="18" xfId="0" applyFont="1" applyFill="1" applyBorder="1" applyAlignment="1">
      <alignment horizontal="center" wrapText="1"/>
    </xf>
    <xf numFmtId="0" fontId="0" fillId="0" borderId="19" xfId="0" applyFont="1" applyBorder="1"/>
    <xf numFmtId="44" fontId="4" fillId="0" borderId="19" xfId="2" applyFont="1" applyBorder="1"/>
    <xf numFmtId="44" fontId="4" fillId="4" borderId="19" xfId="2" applyFont="1" applyFill="1" applyBorder="1"/>
    <xf numFmtId="44" fontId="4" fillId="0" borderId="19" xfId="2" applyFont="1" applyFill="1" applyBorder="1"/>
    <xf numFmtId="0" fontId="2" fillId="6" borderId="28" xfId="0" applyFont="1" applyFill="1" applyBorder="1" applyAlignment="1">
      <alignment horizontal="center" wrapText="1"/>
    </xf>
    <xf numFmtId="0" fontId="0" fillId="0" borderId="19" xfId="0" applyBorder="1"/>
    <xf numFmtId="44" fontId="0" fillId="0" borderId="19" xfId="0" applyNumberFormat="1" applyBorder="1"/>
    <xf numFmtId="44" fontId="0" fillId="6" borderId="19" xfId="2" applyFont="1" applyFill="1" applyBorder="1"/>
    <xf numFmtId="0" fontId="2" fillId="0" borderId="21" xfId="0" applyFont="1" applyBorder="1"/>
    <xf numFmtId="44" fontId="0" fillId="0" borderId="0" xfId="0" applyNumberFormat="1"/>
    <xf numFmtId="44" fontId="0" fillId="0" borderId="20" xfId="0" applyNumberFormat="1" applyBorder="1"/>
    <xf numFmtId="44" fontId="0" fillId="0" borderId="26" xfId="0" applyNumberFormat="1" applyBorder="1"/>
    <xf numFmtId="44" fontId="0" fillId="0" borderId="21" xfId="2" applyFont="1" applyFill="1" applyBorder="1"/>
    <xf numFmtId="0" fontId="2" fillId="6" borderId="18" xfId="0" applyFont="1" applyFill="1" applyBorder="1" applyAlignment="1">
      <alignment horizontal="center" vertical="center" wrapText="1"/>
    </xf>
    <xf numFmtId="44" fontId="0" fillId="4" borderId="19" xfId="2" applyFont="1" applyFill="1" applyBorder="1"/>
    <xf numFmtId="44" fontId="2" fillId="0" borderId="19" xfId="2" applyFont="1" applyBorder="1"/>
    <xf numFmtId="44" fontId="0" fillId="0" borderId="19" xfId="2" applyFont="1" applyFill="1" applyBorder="1"/>
    <xf numFmtId="44" fontId="0" fillId="4" borderId="26" xfId="2" applyFont="1" applyFill="1" applyBorder="1"/>
    <xf numFmtId="44" fontId="0" fillId="0" borderId="26" xfId="2" applyFont="1" applyFill="1" applyBorder="1"/>
    <xf numFmtId="0" fontId="2" fillId="0" borderId="34" xfId="0" applyFont="1" applyFill="1" applyBorder="1"/>
    <xf numFmtId="44" fontId="2" fillId="0" borderId="27" xfId="2" applyFont="1" applyFill="1" applyBorder="1"/>
    <xf numFmtId="44" fontId="2" fillId="0" borderId="21" xfId="2" applyFont="1" applyFill="1" applyBorder="1"/>
    <xf numFmtId="44" fontId="0" fillId="0" borderId="32" xfId="2" applyFont="1" applyBorder="1"/>
    <xf numFmtId="44" fontId="4" fillId="0" borderId="21" xfId="2" applyFont="1" applyBorder="1"/>
    <xf numFmtId="44" fontId="4" fillId="0" borderId="18" xfId="2" applyFont="1" applyBorder="1"/>
    <xf numFmtId="44" fontId="0" fillId="0" borderId="18" xfId="2" applyFont="1" applyFill="1" applyBorder="1"/>
    <xf numFmtId="0" fontId="0" fillId="0" borderId="27" xfId="0" applyBorder="1"/>
    <xf numFmtId="44" fontId="2" fillId="0" borderId="27" xfId="0" applyNumberFormat="1" applyFont="1" applyBorder="1"/>
    <xf numFmtId="0" fontId="2" fillId="6" borderId="31" xfId="0" applyFont="1" applyFill="1" applyBorder="1"/>
    <xf numFmtId="44" fontId="0" fillId="6" borderId="31" xfId="2" applyFont="1" applyFill="1" applyBorder="1"/>
    <xf numFmtId="44" fontId="2" fillId="0" borderId="21" xfId="2" applyFont="1" applyBorder="1"/>
    <xf numFmtId="44" fontId="4" fillId="4" borderId="20" xfId="2" applyFont="1" applyFill="1" applyBorder="1"/>
    <xf numFmtId="44" fontId="0" fillId="0" borderId="20" xfId="2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44" fontId="0" fillId="0" borderId="33" xfId="2" applyFont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44" fontId="2" fillId="0" borderId="30" xfId="2" applyFont="1" applyBorder="1"/>
    <xf numFmtId="44" fontId="0" fillId="0" borderId="32" xfId="0" applyNumberFormat="1" applyFill="1" applyBorder="1" applyAlignment="1">
      <alignment horizontal="center"/>
    </xf>
    <xf numFmtId="44" fontId="0" fillId="0" borderId="33" xfId="0" applyNumberForma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3" fontId="2" fillId="8" borderId="6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55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9445-AEDE-4495-B3EB-53EB72F17FB4}">
  <sheetPr>
    <tabColor theme="4"/>
  </sheetPr>
  <dimension ref="A1:J12"/>
  <sheetViews>
    <sheetView workbookViewId="0">
      <selection activeCell="D5" sqref="D5"/>
    </sheetView>
  </sheetViews>
  <sheetFormatPr defaultColWidth="8.77734375" defaultRowHeight="14.4" x14ac:dyDescent="0.3"/>
  <cols>
    <col min="2" max="2" width="13.6640625" customWidth="1"/>
    <col min="3" max="4" width="17.77734375" customWidth="1"/>
    <col min="5" max="5" width="17.33203125" customWidth="1"/>
    <col min="6" max="6" width="13.109375" customWidth="1"/>
  </cols>
  <sheetData>
    <row r="1" spans="1:10" ht="18.600000000000001" thickBot="1" x14ac:dyDescent="0.4">
      <c r="A1" s="12" t="s">
        <v>84</v>
      </c>
      <c r="B1" s="1"/>
      <c r="G1" s="93" t="s">
        <v>4</v>
      </c>
      <c r="H1" s="94"/>
      <c r="I1" s="94"/>
      <c r="J1" s="6"/>
    </row>
    <row r="2" spans="1:10" ht="15" thickBot="1" x14ac:dyDescent="0.35"/>
    <row r="3" spans="1:10" x14ac:dyDescent="0.3">
      <c r="A3" s="99" t="s">
        <v>39</v>
      </c>
      <c r="B3" s="100"/>
      <c r="C3" s="100"/>
      <c r="D3" s="100"/>
      <c r="E3" s="101"/>
    </row>
    <row r="4" spans="1:10" x14ac:dyDescent="0.3">
      <c r="A4" s="102" t="s">
        <v>1</v>
      </c>
      <c r="B4" s="103"/>
      <c r="C4" s="2" t="s">
        <v>0</v>
      </c>
      <c r="D4" s="21" t="s">
        <v>46</v>
      </c>
      <c r="E4" s="3" t="s">
        <v>47</v>
      </c>
    </row>
    <row r="5" spans="1:10" x14ac:dyDescent="0.3">
      <c r="A5" s="104" t="s">
        <v>32</v>
      </c>
      <c r="B5" s="105"/>
      <c r="C5" s="7">
        <v>125</v>
      </c>
      <c r="D5" s="24">
        <v>50</v>
      </c>
      <c r="E5" s="4">
        <f>C5*D5/12</f>
        <v>520.83333333333337</v>
      </c>
    </row>
    <row r="6" spans="1:10" x14ac:dyDescent="0.3">
      <c r="A6" s="104" t="s">
        <v>33</v>
      </c>
      <c r="B6" s="105"/>
      <c r="C6" s="7">
        <v>140</v>
      </c>
      <c r="D6" s="24">
        <v>50</v>
      </c>
      <c r="E6" s="4">
        <f t="shared" ref="E6:E10" si="0">C6*D6/12</f>
        <v>583.33333333333337</v>
      </c>
    </row>
    <row r="7" spans="1:10" x14ac:dyDescent="0.3">
      <c r="A7" s="104" t="s">
        <v>34</v>
      </c>
      <c r="B7" s="105"/>
      <c r="C7" s="7">
        <v>150</v>
      </c>
      <c r="D7" s="24">
        <v>50</v>
      </c>
      <c r="E7" s="4">
        <f t="shared" si="0"/>
        <v>625</v>
      </c>
    </row>
    <row r="8" spans="1:10" x14ac:dyDescent="0.3">
      <c r="A8" s="104" t="s">
        <v>35</v>
      </c>
      <c r="B8" s="105"/>
      <c r="C8" s="7">
        <v>160</v>
      </c>
      <c r="D8" s="24">
        <v>50</v>
      </c>
      <c r="E8" s="4">
        <f t="shared" si="0"/>
        <v>666.66666666666663</v>
      </c>
    </row>
    <row r="9" spans="1:10" x14ac:dyDescent="0.3">
      <c r="A9" s="104" t="s">
        <v>36</v>
      </c>
      <c r="B9" s="105"/>
      <c r="C9" s="7">
        <v>140</v>
      </c>
      <c r="D9" s="24">
        <v>50</v>
      </c>
      <c r="E9" s="4">
        <f t="shared" si="0"/>
        <v>583.33333333333337</v>
      </c>
    </row>
    <row r="10" spans="1:10" x14ac:dyDescent="0.3">
      <c r="A10" s="104" t="s">
        <v>37</v>
      </c>
      <c r="B10" s="105"/>
      <c r="C10" s="7">
        <v>140</v>
      </c>
      <c r="D10" s="24">
        <v>50</v>
      </c>
      <c r="E10" s="4">
        <f t="shared" si="0"/>
        <v>583.33333333333337</v>
      </c>
    </row>
    <row r="11" spans="1:10" x14ac:dyDescent="0.3">
      <c r="A11" s="95" t="s">
        <v>2</v>
      </c>
      <c r="B11" s="96"/>
      <c r="C11" s="18">
        <f>COUNT(C5:C10)</f>
        <v>6</v>
      </c>
      <c r="D11" s="22"/>
      <c r="E11" s="5"/>
    </row>
    <row r="12" spans="1:10" ht="15" thickBot="1" x14ac:dyDescent="0.35">
      <c r="A12" s="97" t="s">
        <v>3</v>
      </c>
      <c r="B12" s="98"/>
      <c r="C12" s="98"/>
      <c r="D12" s="23"/>
      <c r="E12" s="10">
        <f>SUM(E5:E10)/C11</f>
        <v>593.75000000000011</v>
      </c>
    </row>
  </sheetData>
  <mergeCells count="11">
    <mergeCell ref="G1:I1"/>
    <mergeCell ref="A11:B11"/>
    <mergeCell ref="A12:C12"/>
    <mergeCell ref="A3:E3"/>
    <mergeCell ref="A4:B4"/>
    <mergeCell ref="A5:B5"/>
    <mergeCell ref="A6:B6"/>
    <mergeCell ref="A7:B7"/>
    <mergeCell ref="A8:B8"/>
    <mergeCell ref="A9:B9"/>
    <mergeCell ref="A10:B10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AA41-575C-4F47-AE2D-A14F31203B55}">
  <sheetPr>
    <tabColor theme="4" tint="0.39997558519241921"/>
  </sheetPr>
  <dimension ref="A1:K18"/>
  <sheetViews>
    <sheetView workbookViewId="0">
      <selection activeCell="D6" sqref="D6"/>
    </sheetView>
  </sheetViews>
  <sheetFormatPr defaultColWidth="8.77734375" defaultRowHeight="14.4" x14ac:dyDescent="0.3"/>
  <cols>
    <col min="1" max="1" width="10.44140625" customWidth="1"/>
    <col min="2" max="2" width="18.77734375" bestFit="1" customWidth="1"/>
    <col min="3" max="3" width="18.77734375" customWidth="1"/>
    <col min="4" max="5" width="12.77734375" customWidth="1"/>
    <col min="6" max="6" width="12" customWidth="1"/>
    <col min="7" max="15" width="11.6640625" bestFit="1" customWidth="1"/>
    <col min="16" max="16" width="12.6640625" bestFit="1" customWidth="1"/>
  </cols>
  <sheetData>
    <row r="1" spans="1:11" ht="18.600000000000001" thickBot="1" x14ac:dyDescent="0.4">
      <c r="A1" s="12" t="s">
        <v>5</v>
      </c>
      <c r="B1" s="13"/>
      <c r="C1" s="13"/>
      <c r="H1" s="93" t="s">
        <v>4</v>
      </c>
      <c r="I1" s="94"/>
      <c r="J1" s="94"/>
      <c r="K1" s="6"/>
    </row>
    <row r="3" spans="1:11" ht="15" thickBot="1" x14ac:dyDescent="0.35"/>
    <row r="4" spans="1:11" ht="17.25" customHeight="1" x14ac:dyDescent="0.3">
      <c r="A4" s="106" t="s">
        <v>85</v>
      </c>
      <c r="B4" s="108" t="s">
        <v>86</v>
      </c>
      <c r="C4" s="84" t="s">
        <v>87</v>
      </c>
      <c r="D4" s="110" t="s">
        <v>71</v>
      </c>
    </row>
    <row r="5" spans="1:11" hidden="1" x14ac:dyDescent="0.3">
      <c r="A5" s="107"/>
      <c r="B5" s="109"/>
      <c r="C5" s="85"/>
      <c r="D5" s="111"/>
    </row>
    <row r="6" spans="1:11" x14ac:dyDescent="0.3">
      <c r="A6" s="79" t="s">
        <v>6</v>
      </c>
      <c r="B6" s="82">
        <v>4</v>
      </c>
      <c r="C6" s="89">
        <f>'Child Tuition Data'!$E$12</f>
        <v>593.75000000000011</v>
      </c>
      <c r="D6" s="68">
        <f>B6*C6</f>
        <v>2375.0000000000005</v>
      </c>
    </row>
    <row r="7" spans="1:11" x14ac:dyDescent="0.3">
      <c r="A7" s="79" t="s">
        <v>7</v>
      </c>
      <c r="B7" s="82">
        <v>4</v>
      </c>
      <c r="C7" s="89">
        <f>'Child Tuition Data'!$E$12</f>
        <v>593.75000000000011</v>
      </c>
      <c r="D7" s="68">
        <f t="shared" ref="D7:D17" si="0">B7*C7</f>
        <v>2375.0000000000005</v>
      </c>
    </row>
    <row r="8" spans="1:11" x14ac:dyDescent="0.3">
      <c r="A8" s="79" t="s">
        <v>8</v>
      </c>
      <c r="B8" s="82">
        <v>4</v>
      </c>
      <c r="C8" s="89">
        <f>'Child Tuition Data'!$E$12</f>
        <v>593.75000000000011</v>
      </c>
      <c r="D8" s="68">
        <f t="shared" si="0"/>
        <v>2375.0000000000005</v>
      </c>
    </row>
    <row r="9" spans="1:11" x14ac:dyDescent="0.3">
      <c r="A9" s="79" t="s">
        <v>9</v>
      </c>
      <c r="B9" s="82">
        <v>3</v>
      </c>
      <c r="C9" s="89">
        <f>'Child Tuition Data'!$E$12</f>
        <v>593.75000000000011</v>
      </c>
      <c r="D9" s="68">
        <f t="shared" si="0"/>
        <v>1781.2500000000005</v>
      </c>
    </row>
    <row r="10" spans="1:11" x14ac:dyDescent="0.3">
      <c r="A10" s="79" t="s">
        <v>10</v>
      </c>
      <c r="B10" s="82">
        <v>4</v>
      </c>
      <c r="C10" s="89">
        <f>'Child Tuition Data'!$E$12</f>
        <v>593.75000000000011</v>
      </c>
      <c r="D10" s="68">
        <f t="shared" si="0"/>
        <v>2375.0000000000005</v>
      </c>
    </row>
    <row r="11" spans="1:11" x14ac:dyDescent="0.3">
      <c r="A11" s="79" t="s">
        <v>11</v>
      </c>
      <c r="B11" s="82">
        <v>5</v>
      </c>
      <c r="C11" s="89">
        <f>'Child Tuition Data'!$E$12</f>
        <v>593.75000000000011</v>
      </c>
      <c r="D11" s="68">
        <f t="shared" si="0"/>
        <v>2968.7500000000005</v>
      </c>
    </row>
    <row r="12" spans="1:11" x14ac:dyDescent="0.3">
      <c r="A12" s="79" t="s">
        <v>12</v>
      </c>
      <c r="B12" s="82">
        <v>6</v>
      </c>
      <c r="C12" s="89">
        <f>'Child Tuition Data'!$E$12</f>
        <v>593.75000000000011</v>
      </c>
      <c r="D12" s="68">
        <f t="shared" si="0"/>
        <v>3562.5000000000009</v>
      </c>
    </row>
    <row r="13" spans="1:11" x14ac:dyDescent="0.3">
      <c r="A13" s="79" t="s">
        <v>13</v>
      </c>
      <c r="B13" s="82">
        <v>6</v>
      </c>
      <c r="C13" s="89">
        <f>'Child Tuition Data'!$E$12</f>
        <v>593.75000000000011</v>
      </c>
      <c r="D13" s="68">
        <f t="shared" si="0"/>
        <v>3562.5000000000009</v>
      </c>
    </row>
    <row r="14" spans="1:11" x14ac:dyDescent="0.3">
      <c r="A14" s="79" t="s">
        <v>14</v>
      </c>
      <c r="B14" s="82">
        <v>6</v>
      </c>
      <c r="C14" s="89">
        <f>'Child Tuition Data'!$E$12</f>
        <v>593.75000000000011</v>
      </c>
      <c r="D14" s="68">
        <f t="shared" si="0"/>
        <v>3562.5000000000009</v>
      </c>
    </row>
    <row r="15" spans="1:11" x14ac:dyDescent="0.3">
      <c r="A15" s="79" t="s">
        <v>15</v>
      </c>
      <c r="B15" s="82">
        <v>6</v>
      </c>
      <c r="C15" s="89">
        <f>'Child Tuition Data'!$E$12</f>
        <v>593.75000000000011</v>
      </c>
      <c r="D15" s="68">
        <f t="shared" si="0"/>
        <v>3562.5000000000009</v>
      </c>
    </row>
    <row r="16" spans="1:11" x14ac:dyDescent="0.3">
      <c r="A16" s="79" t="s">
        <v>16</v>
      </c>
      <c r="B16" s="82">
        <v>6</v>
      </c>
      <c r="C16" s="89">
        <f>'Child Tuition Data'!$E$12</f>
        <v>593.75000000000011</v>
      </c>
      <c r="D16" s="68">
        <f t="shared" si="0"/>
        <v>3562.5000000000009</v>
      </c>
    </row>
    <row r="17" spans="1:4" ht="15" thickBot="1" x14ac:dyDescent="0.35">
      <c r="A17" s="80" t="s">
        <v>17</v>
      </c>
      <c r="B17" s="83">
        <v>6</v>
      </c>
      <c r="C17" s="90">
        <f>'Child Tuition Data'!$E$12</f>
        <v>593.75000000000011</v>
      </c>
      <c r="D17" s="81">
        <f t="shared" si="0"/>
        <v>3562.5000000000009</v>
      </c>
    </row>
    <row r="18" spans="1:4" ht="15" thickBot="1" x14ac:dyDescent="0.35">
      <c r="A18" s="86" t="s">
        <v>18</v>
      </c>
      <c r="B18" s="87"/>
      <c r="C18" s="91"/>
      <c r="D18" s="88">
        <f>SUM(D6:D17)</f>
        <v>35625.000000000007</v>
      </c>
    </row>
  </sheetData>
  <mergeCells count="4">
    <mergeCell ref="A4:A5"/>
    <mergeCell ref="B4:B5"/>
    <mergeCell ref="D4:D5"/>
    <mergeCell ref="H1:J1"/>
  </mergeCells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E9F1-7F03-4574-AD85-318F0C414119}">
  <sheetPr>
    <tabColor theme="9" tint="0.39997558519241921"/>
  </sheetPr>
  <dimension ref="A1:K47"/>
  <sheetViews>
    <sheetView workbookViewId="0">
      <selection activeCell="F1" sqref="F1:I1"/>
    </sheetView>
  </sheetViews>
  <sheetFormatPr defaultColWidth="8.77734375" defaultRowHeight="14.4" x14ac:dyDescent="0.3"/>
  <cols>
    <col min="1" max="1" width="32.77734375" customWidth="1"/>
    <col min="2" max="2" width="16.109375" customWidth="1"/>
    <col min="3" max="3" width="15.33203125" bestFit="1" customWidth="1"/>
    <col min="4" max="4" width="15.33203125" customWidth="1"/>
  </cols>
  <sheetData>
    <row r="1" spans="1:11" ht="29.4" thickBot="1" x14ac:dyDescent="0.35">
      <c r="A1" s="40"/>
      <c r="B1" s="45" t="s">
        <v>70</v>
      </c>
      <c r="C1" s="59" t="s">
        <v>74</v>
      </c>
      <c r="D1" s="50" t="s">
        <v>75</v>
      </c>
      <c r="F1" s="93" t="s">
        <v>4</v>
      </c>
      <c r="G1" s="94"/>
      <c r="H1" s="94"/>
      <c r="I1" s="6"/>
    </row>
    <row r="2" spans="1:11" ht="15" thickBot="1" x14ac:dyDescent="0.35">
      <c r="A2" s="41" t="s">
        <v>19</v>
      </c>
      <c r="B2" s="43"/>
      <c r="C2" s="51"/>
      <c r="D2" s="51"/>
    </row>
    <row r="3" spans="1:11" ht="15" thickBot="1" x14ac:dyDescent="0.35">
      <c r="A3" s="41" t="s">
        <v>20</v>
      </c>
      <c r="B3" s="43"/>
      <c r="C3" s="60">
        <v>0</v>
      </c>
      <c r="D3" s="52">
        <f>C3</f>
        <v>0</v>
      </c>
      <c r="F3" s="112" t="s">
        <v>38</v>
      </c>
      <c r="G3" s="113"/>
      <c r="H3" s="113"/>
      <c r="I3" s="113"/>
      <c r="J3" s="114"/>
      <c r="K3" s="15">
        <v>0.05</v>
      </c>
    </row>
    <row r="4" spans="1:11" x14ac:dyDescent="0.3">
      <c r="A4" s="41" t="s">
        <v>21</v>
      </c>
      <c r="B4" s="43"/>
      <c r="C4" s="20">
        <f>'Monthly Enrollment Forecast'!D18</f>
        <v>35625.000000000007</v>
      </c>
      <c r="D4" s="52">
        <f t="shared" ref="D4:D6" si="0">C4</f>
        <v>35625.000000000007</v>
      </c>
    </row>
    <row r="5" spans="1:11" x14ac:dyDescent="0.3">
      <c r="A5" s="41" t="s">
        <v>22</v>
      </c>
      <c r="B5" s="43"/>
      <c r="C5" s="60">
        <v>500</v>
      </c>
      <c r="D5" s="52">
        <f t="shared" si="0"/>
        <v>500</v>
      </c>
    </row>
    <row r="6" spans="1:11" x14ac:dyDescent="0.3">
      <c r="A6" s="41" t="s">
        <v>23</v>
      </c>
      <c r="B6" s="43"/>
      <c r="C6" s="60">
        <v>5000</v>
      </c>
      <c r="D6" s="52">
        <f t="shared" si="0"/>
        <v>5000</v>
      </c>
    </row>
    <row r="7" spans="1:11" x14ac:dyDescent="0.3">
      <c r="A7" s="41" t="s">
        <v>24</v>
      </c>
      <c r="B7" s="43"/>
      <c r="C7" s="61">
        <f>SUM(C3:C6)</f>
        <v>41125.000000000007</v>
      </c>
      <c r="D7" s="14">
        <f>SUM(D3:D6)</f>
        <v>41125.000000000007</v>
      </c>
    </row>
    <row r="8" spans="1:11" ht="5.55" customHeight="1" x14ac:dyDescent="0.3">
      <c r="A8" s="11"/>
      <c r="B8" s="44"/>
      <c r="C8" s="53"/>
      <c r="D8" s="53"/>
    </row>
    <row r="9" spans="1:11" x14ac:dyDescent="0.3">
      <c r="A9" s="41" t="s">
        <v>73</v>
      </c>
      <c r="B9" s="46"/>
      <c r="C9" s="20"/>
      <c r="D9" s="51"/>
    </row>
    <row r="10" spans="1:11" x14ac:dyDescent="0.3">
      <c r="A10" s="41" t="s">
        <v>76</v>
      </c>
      <c r="B10" s="46"/>
      <c r="C10" s="20"/>
      <c r="D10" s="51"/>
    </row>
    <row r="11" spans="1:11" x14ac:dyDescent="0.3">
      <c r="A11" s="41" t="s">
        <v>45</v>
      </c>
      <c r="B11" s="47"/>
      <c r="C11" s="60">
        <v>4500</v>
      </c>
      <c r="D11" s="52">
        <f>C11</f>
        <v>4500</v>
      </c>
    </row>
    <row r="12" spans="1:11" ht="15" thickBot="1" x14ac:dyDescent="0.35">
      <c r="A12" s="41" t="s">
        <v>44</v>
      </c>
      <c r="B12" s="47"/>
      <c r="C12" s="60">
        <v>300</v>
      </c>
      <c r="D12" s="52">
        <f t="shared" ref="D12:D28" si="1">C12</f>
        <v>300</v>
      </c>
    </row>
    <row r="13" spans="1:11" ht="15" thickBot="1" x14ac:dyDescent="0.35">
      <c r="A13" s="41" t="s">
        <v>77</v>
      </c>
      <c r="B13" s="69"/>
      <c r="C13" s="66">
        <f>SUM(C11:C12)</f>
        <v>4800</v>
      </c>
      <c r="D13" s="67">
        <f>SUM(D11:D12)</f>
        <v>4800</v>
      </c>
    </row>
    <row r="14" spans="1:11" ht="3.75" customHeight="1" thickBot="1" x14ac:dyDescent="0.35">
      <c r="A14" s="41"/>
      <c r="B14" s="69"/>
      <c r="C14" s="58"/>
      <c r="D14" s="58"/>
    </row>
    <row r="15" spans="1:11" ht="15.75" customHeight="1" x14ac:dyDescent="0.3">
      <c r="A15" s="41" t="s">
        <v>78</v>
      </c>
      <c r="B15" s="70"/>
      <c r="C15" s="71"/>
      <c r="D15" s="71"/>
    </row>
    <row r="16" spans="1:11" x14ac:dyDescent="0.3">
      <c r="A16" s="41" t="s">
        <v>27</v>
      </c>
      <c r="B16" s="49"/>
      <c r="C16" s="60">
        <v>400</v>
      </c>
      <c r="D16" s="52">
        <f t="shared" ref="D16:D24" si="2">C16</f>
        <v>400</v>
      </c>
    </row>
    <row r="17" spans="1:4" x14ac:dyDescent="0.3">
      <c r="A17" s="41" t="s">
        <v>79</v>
      </c>
      <c r="B17" s="49"/>
      <c r="C17" s="60">
        <v>500</v>
      </c>
      <c r="D17" s="52">
        <f t="shared" si="2"/>
        <v>500</v>
      </c>
    </row>
    <row r="18" spans="1:4" x14ac:dyDescent="0.3">
      <c r="A18" s="41" t="s">
        <v>80</v>
      </c>
      <c r="B18" s="49"/>
      <c r="C18" s="63">
        <v>100</v>
      </c>
      <c r="D18" s="57">
        <f t="shared" si="2"/>
        <v>100</v>
      </c>
    </row>
    <row r="19" spans="1:4" x14ac:dyDescent="0.3">
      <c r="A19" s="41" t="s">
        <v>50</v>
      </c>
      <c r="B19" s="49"/>
      <c r="C19" s="60">
        <v>300</v>
      </c>
      <c r="D19" s="52">
        <f t="shared" si="2"/>
        <v>300</v>
      </c>
    </row>
    <row r="20" spans="1:4" x14ac:dyDescent="0.3">
      <c r="A20" s="41" t="s">
        <v>81</v>
      </c>
      <c r="B20" s="49"/>
      <c r="C20" s="63">
        <v>50</v>
      </c>
      <c r="D20" s="57">
        <f t="shared" si="2"/>
        <v>50</v>
      </c>
    </row>
    <row r="21" spans="1:4" x14ac:dyDescent="0.3">
      <c r="A21" s="41" t="s">
        <v>82</v>
      </c>
      <c r="B21" s="47"/>
      <c r="C21" s="60">
        <v>200</v>
      </c>
      <c r="D21" s="52">
        <f t="shared" si="2"/>
        <v>200</v>
      </c>
    </row>
    <row r="22" spans="1:4" x14ac:dyDescent="0.3">
      <c r="A22" s="41" t="s">
        <v>26</v>
      </c>
      <c r="B22" s="49"/>
      <c r="C22" s="60">
        <v>175</v>
      </c>
      <c r="D22" s="52">
        <f t="shared" si="2"/>
        <v>175</v>
      </c>
    </row>
    <row r="23" spans="1:4" x14ac:dyDescent="0.3">
      <c r="A23" s="41" t="s">
        <v>55</v>
      </c>
      <c r="B23" s="47"/>
      <c r="C23" s="60">
        <v>400</v>
      </c>
      <c r="D23" s="52">
        <f t="shared" si="2"/>
        <v>400</v>
      </c>
    </row>
    <row r="24" spans="1:4" x14ac:dyDescent="0.3">
      <c r="A24" s="41" t="s">
        <v>25</v>
      </c>
      <c r="B24" s="49"/>
      <c r="C24" s="60">
        <v>0</v>
      </c>
      <c r="D24" s="52">
        <f t="shared" si="2"/>
        <v>0</v>
      </c>
    </row>
    <row r="25" spans="1:4" x14ac:dyDescent="0.3">
      <c r="A25" s="41" t="s">
        <v>28</v>
      </c>
      <c r="B25" s="49"/>
      <c r="C25" s="60">
        <f>C4*$K$3</f>
        <v>1781.2500000000005</v>
      </c>
      <c r="D25" s="52">
        <f t="shared" si="1"/>
        <v>1781.2500000000005</v>
      </c>
    </row>
    <row r="26" spans="1:4" x14ac:dyDescent="0.3">
      <c r="A26" s="41" t="s">
        <v>29</v>
      </c>
      <c r="B26" s="49"/>
      <c r="C26" s="60">
        <v>100</v>
      </c>
      <c r="D26" s="52">
        <f t="shared" si="1"/>
        <v>100</v>
      </c>
    </row>
    <row r="27" spans="1:4" x14ac:dyDescent="0.3">
      <c r="A27" s="41" t="s">
        <v>51</v>
      </c>
      <c r="B27" s="49"/>
      <c r="C27" s="60">
        <v>100</v>
      </c>
      <c r="D27" s="52">
        <f t="shared" si="1"/>
        <v>100</v>
      </c>
    </row>
    <row r="28" spans="1:4" x14ac:dyDescent="0.3">
      <c r="A28" s="41" t="s">
        <v>52</v>
      </c>
      <c r="B28" s="49"/>
      <c r="C28" s="60">
        <v>100</v>
      </c>
      <c r="D28" s="52">
        <f t="shared" si="1"/>
        <v>100</v>
      </c>
    </row>
    <row r="29" spans="1:4" x14ac:dyDescent="0.3">
      <c r="A29" s="41" t="s">
        <v>54</v>
      </c>
      <c r="B29" s="49"/>
      <c r="C29" s="60">
        <v>500</v>
      </c>
      <c r="D29" s="52">
        <v>0</v>
      </c>
    </row>
    <row r="30" spans="1:4" x14ac:dyDescent="0.3">
      <c r="A30" s="41" t="s">
        <v>30</v>
      </c>
      <c r="B30" s="47"/>
      <c r="C30" s="60">
        <v>100</v>
      </c>
      <c r="D30" s="52">
        <f>C30</f>
        <v>100</v>
      </c>
    </row>
    <row r="31" spans="1:4" x14ac:dyDescent="0.3">
      <c r="A31" s="41" t="s">
        <v>57</v>
      </c>
      <c r="B31" s="47"/>
      <c r="C31" s="60">
        <v>200</v>
      </c>
      <c r="D31" s="52">
        <f>C31</f>
        <v>200</v>
      </c>
    </row>
    <row r="32" spans="1:4" x14ac:dyDescent="0.3">
      <c r="A32" s="41" t="s">
        <v>40</v>
      </c>
      <c r="B32" s="48">
        <v>8000</v>
      </c>
      <c r="C32" s="64">
        <f t="shared" ref="C32:C37" si="3">B32*$C$45</f>
        <v>2819.6347031963473</v>
      </c>
      <c r="D32" s="57">
        <v>0</v>
      </c>
    </row>
    <row r="33" spans="1:4" x14ac:dyDescent="0.3">
      <c r="A33" s="41" t="s">
        <v>53</v>
      </c>
      <c r="B33" s="48">
        <v>1500</v>
      </c>
      <c r="C33" s="62">
        <f t="shared" si="3"/>
        <v>528.68150684931504</v>
      </c>
      <c r="D33" s="52">
        <v>0</v>
      </c>
    </row>
    <row r="34" spans="1:4" x14ac:dyDescent="0.3">
      <c r="A34" s="41" t="s">
        <v>48</v>
      </c>
      <c r="B34" s="48">
        <v>400</v>
      </c>
      <c r="C34" s="62">
        <f t="shared" si="3"/>
        <v>140.98173515981736</v>
      </c>
      <c r="D34" s="52">
        <f>C34</f>
        <v>140.98173515981736</v>
      </c>
    </row>
    <row r="35" spans="1:4" x14ac:dyDescent="0.3">
      <c r="A35" s="41" t="s">
        <v>42</v>
      </c>
      <c r="B35" s="48">
        <v>500</v>
      </c>
      <c r="C35" s="62">
        <f t="shared" si="3"/>
        <v>176.22716894977171</v>
      </c>
      <c r="D35" s="52">
        <f>C35</f>
        <v>176.22716894977171</v>
      </c>
    </row>
    <row r="36" spans="1:4" x14ac:dyDescent="0.3">
      <c r="A36" s="41" t="s">
        <v>43</v>
      </c>
      <c r="B36" s="48">
        <v>2000</v>
      </c>
      <c r="C36" s="62">
        <f t="shared" si="3"/>
        <v>704.90867579908684</v>
      </c>
      <c r="D36" s="52">
        <v>0</v>
      </c>
    </row>
    <row r="37" spans="1:4" x14ac:dyDescent="0.3">
      <c r="A37" s="41" t="s">
        <v>49</v>
      </c>
      <c r="B37" s="48">
        <v>1500</v>
      </c>
      <c r="C37" s="62">
        <f t="shared" si="3"/>
        <v>528.68150684931504</v>
      </c>
      <c r="D37" s="52">
        <v>0</v>
      </c>
    </row>
    <row r="38" spans="1:4" ht="15" thickBot="1" x14ac:dyDescent="0.35">
      <c r="A38" s="41" t="s">
        <v>56</v>
      </c>
      <c r="B38" s="77">
        <v>1200</v>
      </c>
      <c r="C38" s="78">
        <f t="shared" ref="C38" si="4">B38*$C$45</f>
        <v>422.94520547945206</v>
      </c>
      <c r="D38" s="56">
        <v>0</v>
      </c>
    </row>
    <row r="39" spans="1:4" ht="15" thickBot="1" x14ac:dyDescent="0.35">
      <c r="A39" s="65" t="s">
        <v>83</v>
      </c>
      <c r="B39" s="72"/>
      <c r="C39" s="73">
        <f>SUM(C16:C38)</f>
        <v>10328.310502283104</v>
      </c>
      <c r="D39" s="73">
        <f>SUM(D16:D38)</f>
        <v>4823.4589041095896</v>
      </c>
    </row>
    <row r="40" spans="1:4" ht="5.55" customHeight="1" thickBot="1" x14ac:dyDescent="0.35">
      <c r="A40" s="11"/>
      <c r="B40" s="74"/>
      <c r="C40" s="75"/>
      <c r="D40" s="75"/>
    </row>
    <row r="41" spans="1:4" ht="15" thickBot="1" x14ac:dyDescent="0.35">
      <c r="A41" s="41" t="s">
        <v>31</v>
      </c>
      <c r="B41" s="54"/>
      <c r="C41" s="76">
        <f>C13+C39</f>
        <v>15128.310502283104</v>
      </c>
      <c r="D41" s="19">
        <f>D13+D39</f>
        <v>9623.4589041095896</v>
      </c>
    </row>
    <row r="42" spans="1:4" ht="5.55" customHeight="1" thickBot="1" x14ac:dyDescent="0.35">
      <c r="A42" s="11"/>
      <c r="B42" s="74"/>
      <c r="C42" s="75"/>
      <c r="D42" s="75"/>
    </row>
    <row r="43" spans="1:4" ht="15" thickBot="1" x14ac:dyDescent="0.35">
      <c r="A43" s="42" t="s">
        <v>58</v>
      </c>
      <c r="B43" s="54"/>
      <c r="C43" s="76">
        <f>C7-C41</f>
        <v>25996.689497716903</v>
      </c>
      <c r="D43" s="19">
        <f>D7-D41</f>
        <v>31501.541095890418</v>
      </c>
    </row>
    <row r="44" spans="1:4" ht="15" thickBot="1" x14ac:dyDescent="0.35">
      <c r="C44" s="8"/>
    </row>
    <row r="45" spans="1:4" ht="15" thickBot="1" x14ac:dyDescent="0.35">
      <c r="A45" s="37" t="s">
        <v>41</v>
      </c>
      <c r="B45" s="38"/>
      <c r="C45" s="39">
        <f>'Time-Space Percentage'!B17</f>
        <v>0.35245433789954339</v>
      </c>
    </row>
    <row r="47" spans="1:4" x14ac:dyDescent="0.3">
      <c r="D47" s="55"/>
    </row>
  </sheetData>
  <mergeCells count="2">
    <mergeCell ref="F1:H1"/>
    <mergeCell ref="F3:J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FEE0-D52B-4273-8A49-C105F5668D1E}">
  <sheetPr>
    <tabColor theme="4" tint="0.79998168889431442"/>
  </sheetPr>
  <dimension ref="A1:H17"/>
  <sheetViews>
    <sheetView tabSelected="1" workbookViewId="0">
      <selection activeCell="E18" sqref="E18"/>
    </sheetView>
  </sheetViews>
  <sheetFormatPr defaultColWidth="8.77734375" defaultRowHeight="14.4" x14ac:dyDescent="0.3"/>
  <cols>
    <col min="1" max="1" width="79.109375" customWidth="1"/>
    <col min="2" max="2" width="9" customWidth="1"/>
  </cols>
  <sheetData>
    <row r="1" spans="1:8" ht="15" thickBot="1" x14ac:dyDescent="0.35">
      <c r="A1" s="54" t="s">
        <v>59</v>
      </c>
      <c r="E1" s="93" t="s">
        <v>4</v>
      </c>
      <c r="F1" s="94"/>
      <c r="G1" s="94"/>
      <c r="H1" s="6"/>
    </row>
    <row r="2" spans="1:8" ht="15" thickBot="1" x14ac:dyDescent="0.35"/>
    <row r="3" spans="1:8" x14ac:dyDescent="0.3">
      <c r="A3" s="26" t="s">
        <v>60</v>
      </c>
      <c r="B3" s="27"/>
    </row>
    <row r="4" spans="1:8" x14ac:dyDescent="0.3">
      <c r="A4" s="16" t="s">
        <v>61</v>
      </c>
      <c r="B4" s="92">
        <v>11</v>
      </c>
    </row>
    <row r="5" spans="1:8" x14ac:dyDescent="0.3">
      <c r="A5" s="17" t="s">
        <v>72</v>
      </c>
      <c r="B5" s="92">
        <v>2</v>
      </c>
    </row>
    <row r="6" spans="1:8" x14ac:dyDescent="0.3">
      <c r="A6" s="9" t="s">
        <v>62</v>
      </c>
      <c r="B6" s="92">
        <v>5</v>
      </c>
    </row>
    <row r="7" spans="1:8" x14ac:dyDescent="0.3">
      <c r="A7" s="9" t="s">
        <v>63</v>
      </c>
      <c r="B7" s="92">
        <v>50</v>
      </c>
    </row>
    <row r="8" spans="1:8" x14ac:dyDescent="0.3">
      <c r="A8" s="9" t="s">
        <v>64</v>
      </c>
      <c r="B8" s="28">
        <f>(B4+B5)*B6*B7</f>
        <v>3250</v>
      </c>
    </row>
    <row r="9" spans="1:8" x14ac:dyDescent="0.3">
      <c r="A9" s="9" t="s">
        <v>65</v>
      </c>
      <c r="B9" s="28">
        <f>365*24</f>
        <v>8760</v>
      </c>
    </row>
    <row r="10" spans="1:8" ht="15" thickBot="1" x14ac:dyDescent="0.35">
      <c r="A10" s="29" t="s">
        <v>60</v>
      </c>
      <c r="B10" s="30">
        <f>B8/B9</f>
        <v>0.37100456621004568</v>
      </c>
    </row>
    <row r="11" spans="1:8" ht="15" thickBot="1" x14ac:dyDescent="0.35">
      <c r="B11" s="25"/>
    </row>
    <row r="12" spans="1:8" x14ac:dyDescent="0.3">
      <c r="A12" s="31" t="s">
        <v>66</v>
      </c>
      <c r="B12" s="32"/>
    </row>
    <row r="13" spans="1:8" x14ac:dyDescent="0.3">
      <c r="A13" s="16" t="s">
        <v>67</v>
      </c>
      <c r="B13" s="92">
        <v>1900</v>
      </c>
    </row>
    <row r="14" spans="1:8" x14ac:dyDescent="0.3">
      <c r="A14" s="16" t="s">
        <v>68</v>
      </c>
      <c r="B14" s="92">
        <v>2000</v>
      </c>
    </row>
    <row r="15" spans="1:8" ht="15" thickBot="1" x14ac:dyDescent="0.35">
      <c r="A15" s="33" t="s">
        <v>60</v>
      </c>
      <c r="B15" s="34">
        <f>B13/B14</f>
        <v>0.95</v>
      </c>
    </row>
    <row r="16" spans="1:8" ht="15" thickBot="1" x14ac:dyDescent="0.35"/>
    <row r="17" spans="1:2" ht="15" thickBot="1" x14ac:dyDescent="0.35">
      <c r="A17" s="35" t="s">
        <v>69</v>
      </c>
      <c r="B17" s="36">
        <f>B10*B15</f>
        <v>0.35245433789954339</v>
      </c>
    </row>
  </sheetData>
  <mergeCells count="1">
    <mergeCell ref="E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123884C2CA046A502AC36FB159899" ma:contentTypeVersion="13" ma:contentTypeDescription="Create a new document." ma:contentTypeScope="" ma:versionID="e277380dc78e9b32a19df91581f63138">
  <xsd:schema xmlns:xsd="http://www.w3.org/2001/XMLSchema" xmlns:xs="http://www.w3.org/2001/XMLSchema" xmlns:p="http://schemas.microsoft.com/office/2006/metadata/properties" xmlns:ns3="979c6e8f-5ddf-4c01-a3b8-e9c49ff01c64" xmlns:ns4="b6be02b0-d56a-49d4-9230-bcc74673fcd9" targetNamespace="http://schemas.microsoft.com/office/2006/metadata/properties" ma:root="true" ma:fieldsID="d9d51ad837d75874757e8f5d57922edd" ns3:_="" ns4:_="">
    <xsd:import namespace="979c6e8f-5ddf-4c01-a3b8-e9c49ff01c64"/>
    <xsd:import namespace="b6be02b0-d56a-49d4-9230-bcc74673fc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c6e8f-5ddf-4c01-a3b8-e9c49ff01c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e02b0-d56a-49d4-9230-bcc74673fc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554257-5879-4287-AA24-B955423E0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c6e8f-5ddf-4c01-a3b8-e9c49ff01c64"/>
    <ds:schemaRef ds:uri="b6be02b0-d56a-49d4-9230-bcc74673f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CC251-2150-4622-9872-92E75604B0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0157A-9F1A-406A-B515-A4170AAB278E}">
  <ds:schemaRefs>
    <ds:schemaRef ds:uri="http://www.w3.org/XML/1998/namespace"/>
    <ds:schemaRef ds:uri="http://purl.org/dc/elements/1.1/"/>
    <ds:schemaRef ds:uri="http://purl.org/dc/dcmitype/"/>
    <ds:schemaRef ds:uri="b6be02b0-d56a-49d4-9230-bcc74673fcd9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79c6e8f-5ddf-4c01-a3b8-e9c49ff01c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Child Tuition Data</vt:lpstr>
      <vt:lpstr>Monthly Enrollment Forecast</vt:lpstr>
      <vt:lpstr>Profit &amp; Loss</vt:lpstr>
      <vt:lpstr>Time-Space Percentage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Byrne</dc:creator>
  <cp:lastModifiedBy>Jenn Barlup</cp:lastModifiedBy>
  <dcterms:created xsi:type="dcterms:W3CDTF">2020-12-12T17:29:07Z</dcterms:created>
  <dcterms:modified xsi:type="dcterms:W3CDTF">2022-04-20T13:40:38Z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0x0101000F0123884C2CA046A502AC36FB159899</vt:lpwstr>
  </property>
</Properties>
</file>